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cdc9c66a3c8a4f/FY2020/Mark Armijo/2025-2026 Budget/"/>
    </mc:Choice>
  </mc:AlternateContent>
  <xr:revisionPtr revIDLastSave="184" documentId="8_{8D93CF2C-057F-4BB1-9C28-92AF66E8F335}" xr6:coauthVersionLast="47" xr6:coauthVersionMax="47" xr10:uidLastSave="{957113E9-427B-4170-AAFB-91567BD642C1}"/>
  <bookViews>
    <workbookView xWindow="-98" yWindow="-98" windowWidth="21795" windowHeight="12975" activeTab="1" xr2:uid="{00000000-000D-0000-FFFF-FFFF00000000}"/>
  </bookViews>
  <sheets>
    <sheet name="2025-2026 Summary" sheetId="1" r:id="rId1"/>
    <sheet name="Salaries" sheetId="3" r:id="rId2"/>
    <sheet name="Contracted Services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C4" i="3"/>
  <c r="C12" i="3"/>
  <c r="I19" i="3"/>
  <c r="I32" i="3" l="1"/>
  <c r="J15" i="3"/>
  <c r="J14" i="3"/>
  <c r="D17" i="3"/>
  <c r="D16" i="3"/>
  <c r="D15" i="3"/>
  <c r="J11" i="3"/>
  <c r="D14" i="3"/>
  <c r="D13" i="3"/>
  <c r="D12" i="3"/>
  <c r="D11" i="3"/>
  <c r="D10" i="3"/>
  <c r="D3" i="3"/>
  <c r="J19" i="3" l="1"/>
  <c r="J6" i="3"/>
  <c r="J5" i="3"/>
  <c r="J4" i="3"/>
  <c r="J10" i="3"/>
  <c r="J3" i="3"/>
  <c r="J29" i="3"/>
  <c r="J2" i="3"/>
  <c r="D8" i="3"/>
  <c r="D7" i="3"/>
  <c r="D4" i="3"/>
  <c r="D2" i="3"/>
  <c r="B38" i="4"/>
  <c r="D30" i="1" s="1"/>
  <c r="J26" i="3"/>
  <c r="D5" i="3"/>
  <c r="D9" i="3"/>
  <c r="D6" i="3"/>
  <c r="D14" i="1"/>
  <c r="D17" i="1" l="1"/>
  <c r="F18" i="1" s="1"/>
  <c r="D24" i="1" s="1"/>
  <c r="D41" i="1" s="1"/>
  <c r="D43" i="1" s="1"/>
  <c r="D44" i="1" s="1"/>
  <c r="D46" i="1" l="1"/>
</calcChain>
</file>

<file path=xl/sharedStrings.xml><?xml version="1.0" encoding="utf-8"?>
<sst xmlns="http://schemas.openxmlformats.org/spreadsheetml/2006/main" count="154" uniqueCount="126">
  <si>
    <t>Estimated Budget - MAA</t>
  </si>
  <si>
    <t>Location:</t>
  </si>
  <si>
    <t>6800 Gonzales Rd. NW</t>
  </si>
  <si>
    <t>Grade Range:</t>
  </si>
  <si>
    <t>9th - 12th</t>
  </si>
  <si>
    <t>Revenue:</t>
  </si>
  <si>
    <t xml:space="preserve">   Students</t>
  </si>
  <si>
    <t xml:space="preserve">   Carryover from Prior year</t>
  </si>
  <si>
    <t>Goal Carryover</t>
  </si>
  <si>
    <r>
      <t xml:space="preserve">    </t>
    </r>
    <r>
      <rPr>
        <i/>
        <sz val="10"/>
        <rFont val="Arial"/>
        <family val="2"/>
      </rPr>
      <t xml:space="preserve"> pending PED 910b5</t>
    </r>
  </si>
  <si>
    <t xml:space="preserve">        Annual Revenue</t>
  </si>
  <si>
    <t>Expenses:</t>
  </si>
  <si>
    <t xml:space="preserve">   Salaries</t>
  </si>
  <si>
    <t xml:space="preserve">           Reallocate salaries to IDEAB</t>
  </si>
  <si>
    <t xml:space="preserve">           Reallocate salaries to Title I</t>
  </si>
  <si>
    <t xml:space="preserve">   Employee Benefits</t>
  </si>
  <si>
    <r>
      <t xml:space="preserve">         </t>
    </r>
    <r>
      <rPr>
        <i/>
        <sz val="8"/>
        <rFont val="Arial"/>
        <family val="2"/>
      </rPr>
      <t>Percent of Salaries</t>
    </r>
  </si>
  <si>
    <t xml:space="preserve">   Supplies</t>
  </si>
  <si>
    <r>
      <t xml:space="preserve">         </t>
    </r>
    <r>
      <rPr>
        <i/>
        <sz val="8"/>
        <rFont val="Arial"/>
        <family val="2"/>
      </rPr>
      <t>Percent of Revenue</t>
    </r>
  </si>
  <si>
    <t xml:space="preserve">   Contracted Services</t>
  </si>
  <si>
    <t xml:space="preserve">   Furniture &amp; Fixtures</t>
  </si>
  <si>
    <t xml:space="preserve"> </t>
  </si>
  <si>
    <t xml:space="preserve">   Utilities</t>
  </si>
  <si>
    <t>Additional Rent</t>
  </si>
  <si>
    <t>Total Expenses</t>
  </si>
  <si>
    <t>Net Surplus (loss)</t>
  </si>
  <si>
    <t>`</t>
  </si>
  <si>
    <t>Fund Balance</t>
  </si>
  <si>
    <t>Teachers</t>
  </si>
  <si>
    <t>Current Salary</t>
  </si>
  <si>
    <t>New Salary</t>
  </si>
  <si>
    <t>% Increase</t>
  </si>
  <si>
    <t>FTE</t>
  </si>
  <si>
    <t>Eas</t>
  </si>
  <si>
    <t>Adriana Padilla</t>
  </si>
  <si>
    <t>Support Staff</t>
  </si>
  <si>
    <t>Tania Martinez</t>
  </si>
  <si>
    <t>Administration</t>
  </si>
  <si>
    <t>Shawn Morris</t>
  </si>
  <si>
    <t>Evening Program Contracts</t>
  </si>
  <si>
    <t>Evening Program</t>
  </si>
  <si>
    <t>(2 hrs/day)</t>
  </si>
  <si>
    <t>Counselor/SW</t>
  </si>
  <si>
    <t>Coaching Stipends</t>
  </si>
  <si>
    <t>Angelica Padilla</t>
  </si>
  <si>
    <t>In-house Substitute</t>
  </si>
  <si>
    <t>TESOL Endorsements</t>
  </si>
  <si>
    <t>Director of Community Schools</t>
  </si>
  <si>
    <t>Zero Hour/Prep Buy-out</t>
  </si>
  <si>
    <t>Summer School (20 Day)</t>
  </si>
  <si>
    <t>Summer School</t>
  </si>
  <si>
    <t>Total Salaries</t>
  </si>
  <si>
    <t>Business Manager</t>
  </si>
  <si>
    <t>Charter School Testing</t>
  </si>
  <si>
    <t>MealTime</t>
  </si>
  <si>
    <t>NWEA</t>
  </si>
  <si>
    <t>Technology</t>
  </si>
  <si>
    <t>Graduation Facility</t>
  </si>
  <si>
    <t>AptaFund</t>
  </si>
  <si>
    <t>City of Alb. Rec.</t>
  </si>
  <si>
    <t>Plumbing</t>
  </si>
  <si>
    <t>Jackie Codes</t>
  </si>
  <si>
    <t>Substitutes</t>
  </si>
  <si>
    <t>Audit</t>
  </si>
  <si>
    <t>Annual Retreat</t>
  </si>
  <si>
    <t>Pest Control</t>
  </si>
  <si>
    <t>Bottled Water</t>
  </si>
  <si>
    <t>Landscaping</t>
  </si>
  <si>
    <t>Lobbyist</t>
  </si>
  <si>
    <t>Equipment Leases</t>
  </si>
  <si>
    <t>Diagnostician</t>
  </si>
  <si>
    <t>SLP</t>
  </si>
  <si>
    <t>Occupational Therapist</t>
  </si>
  <si>
    <t>TAS Security</t>
  </si>
  <si>
    <t>Memberships</t>
  </si>
  <si>
    <t>(NMASBO, Public Charter Schools of NM)</t>
  </si>
  <si>
    <t>NMPSIA Coverage</t>
  </si>
  <si>
    <t>Legal</t>
  </si>
  <si>
    <t>Advertising</t>
  </si>
  <si>
    <t>Board Expenses</t>
  </si>
  <si>
    <t>Travel &amp; Training</t>
  </si>
  <si>
    <t>(Included 2% Admin Fee to APS) - Estimated</t>
  </si>
  <si>
    <t xml:space="preserve">   910B5 FY2025</t>
  </si>
  <si>
    <t>Cindy Ornelas</t>
  </si>
  <si>
    <t>NM ASR Tests</t>
  </si>
  <si>
    <t>Physical Therapist</t>
  </si>
  <si>
    <t>Psychologist</t>
  </si>
  <si>
    <t>Gregory Webb</t>
  </si>
  <si>
    <t>Outcomes</t>
  </si>
  <si>
    <t>Vector Solutions</t>
  </si>
  <si>
    <t>Possibly reallocate to SB if there are funds available</t>
  </si>
  <si>
    <t>Johnson Control</t>
  </si>
  <si>
    <t>Recycling</t>
  </si>
  <si>
    <t>American Waste Removal</t>
  </si>
  <si>
    <t>FY2026</t>
  </si>
  <si>
    <t>Office Manager</t>
  </si>
  <si>
    <t>Nube</t>
  </si>
  <si>
    <t>Aaron Kikola</t>
  </si>
  <si>
    <t>Andrew Martinez</t>
  </si>
  <si>
    <t>Venessa Urioste</t>
  </si>
  <si>
    <t>Amy Martino</t>
  </si>
  <si>
    <t>Anna Mondragon</t>
  </si>
  <si>
    <t>Brittany Jimenez</t>
  </si>
  <si>
    <t>David Flores</t>
  </si>
  <si>
    <t>Dolores Gurule de Duran</t>
  </si>
  <si>
    <t>Fabian Serna</t>
  </si>
  <si>
    <t>Inez Jacobs</t>
  </si>
  <si>
    <t>Jayden Morga</t>
  </si>
  <si>
    <t>Jenifer Copado</t>
  </si>
  <si>
    <t>Jennifer Maestas</t>
  </si>
  <si>
    <t>Dir. of Curriculum/Student Engagement/SPED Coord</t>
  </si>
  <si>
    <t>Jessika Esquibel</t>
  </si>
  <si>
    <t>Juanita Nevarez</t>
  </si>
  <si>
    <t>Juliana Flores-Casaus</t>
  </si>
  <si>
    <t>Krystle Winklepleck</t>
  </si>
  <si>
    <t>Lorraine Sanchez</t>
  </si>
  <si>
    <t>Marcelino Bustria</t>
  </si>
  <si>
    <t>Marcos Esquibel</t>
  </si>
  <si>
    <t>Martin Aragon</t>
  </si>
  <si>
    <t>Innovatin Coordinator</t>
  </si>
  <si>
    <t>Innovation</t>
  </si>
  <si>
    <t>Melissa Santana</t>
  </si>
  <si>
    <t>Mica Trujillo</t>
  </si>
  <si>
    <t>Rios Fernandez</t>
  </si>
  <si>
    <t>Zero Hour</t>
  </si>
  <si>
    <t>Replace Baca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</si>
</sst>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0.00;[Red]0.00"/>
    <numFmt numFmtId="166" formatCode="0_);[Red]\(0\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2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9" fillId="2" borderId="1">
      <alignment horizontal="left"/>
    </xf>
    <xf numFmtId="0" fontId="6" fillId="2" borderId="2">
      <alignment horizontal="left"/>
    </xf>
    <xf numFmtId="0" fontId="6" fillId="2" borderId="3">
      <alignment horizontal="left"/>
    </xf>
    <xf numFmtId="44" fontId="9" fillId="0" borderId="0" applyFont="0" applyFill="0" applyBorder="0" applyAlignment="0" applyProtection="0"/>
    <xf numFmtId="14" fontId="9" fillId="0" borderId="0" applyFont="0" applyFill="0" applyBorder="0" applyProtection="0">
      <alignment horizontal="left"/>
    </xf>
    <xf numFmtId="0" fontId="10" fillId="0" borderId="1">
      <alignment horizontal="left"/>
    </xf>
    <xf numFmtId="2" fontId="9" fillId="0" borderId="0" applyFill="0" applyBorder="0" applyProtection="0"/>
    <xf numFmtId="0" fontId="10" fillId="2" borderId="4">
      <alignment horizontal="left"/>
    </xf>
    <xf numFmtId="0" fontId="10" fillId="2" borderId="5">
      <alignment horizontal="left"/>
    </xf>
    <xf numFmtId="49" fontId="9" fillId="0" borderId="6" applyFont="0" applyFill="0" applyBorder="0" applyAlignment="0" applyProtection="0">
      <alignment horizontal="right"/>
    </xf>
    <xf numFmtId="0" fontId="9" fillId="0" borderId="0">
      <alignment horizontal="left"/>
    </xf>
    <xf numFmtId="0" fontId="10" fillId="2" borderId="7">
      <alignment horizontal="left"/>
    </xf>
    <xf numFmtId="0" fontId="9" fillId="0" borderId="1">
      <alignment horizontal="left"/>
    </xf>
    <xf numFmtId="0" fontId="10" fillId="2" borderId="8">
      <alignment horizontal="left"/>
    </xf>
    <xf numFmtId="0" fontId="10" fillId="2" borderId="9">
      <alignment horizontal="left"/>
    </xf>
    <xf numFmtId="0" fontId="10" fillId="2" borderId="10">
      <alignment horizontal="left"/>
    </xf>
    <xf numFmtId="0" fontId="9" fillId="0" borderId="6">
      <alignment horizontal="right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8" fontId="0" fillId="0" borderId="0" xfId="0" applyNumberFormat="1"/>
    <xf numFmtId="8" fontId="2" fillId="0" borderId="0" xfId="0" applyNumberFormat="1" applyFont="1" applyAlignment="1">
      <alignment horizontal="center" wrapText="1"/>
    </xf>
    <xf numFmtId="1" fontId="0" fillId="0" borderId="0" xfId="0" applyNumberFormat="1"/>
    <xf numFmtId="8" fontId="4" fillId="0" borderId="0" xfId="0" applyNumberFormat="1" applyFont="1" applyAlignment="1">
      <alignment horizontal="center"/>
    </xf>
    <xf numFmtId="8" fontId="0" fillId="0" borderId="1" xfId="0" applyNumberFormat="1" applyBorder="1"/>
    <xf numFmtId="0" fontId="6" fillId="0" borderId="0" xfId="0" applyFont="1"/>
    <xf numFmtId="9" fontId="4" fillId="0" borderId="0" xfId="0" applyNumberFormat="1" applyFont="1"/>
    <xf numFmtId="0" fontId="5" fillId="0" borderId="0" xfId="0" applyFont="1"/>
    <xf numFmtId="8" fontId="2" fillId="0" borderId="0" xfId="0" applyNumberFormat="1" applyFont="1"/>
    <xf numFmtId="10" fontId="4" fillId="0" borderId="0" xfId="0" applyNumberFormat="1" applyFont="1"/>
    <xf numFmtId="8" fontId="2" fillId="0" borderId="11" xfId="0" applyNumberFormat="1" applyFont="1" applyBorder="1"/>
    <xf numFmtId="0" fontId="7" fillId="0" borderId="0" xfId="0" applyFont="1"/>
    <xf numFmtId="2" fontId="0" fillId="0" borderId="0" xfId="0" applyNumberFormat="1"/>
    <xf numFmtId="164" fontId="4" fillId="0" borderId="0" xfId="0" applyNumberFormat="1" applyFont="1"/>
    <xf numFmtId="14" fontId="0" fillId="0" borderId="0" xfId="0" applyNumberFormat="1"/>
    <xf numFmtId="8" fontId="2" fillId="0" borderId="5" xfId="0" applyNumberFormat="1" applyFont="1" applyBorder="1"/>
    <xf numFmtId="40" fontId="0" fillId="0" borderId="0" xfId="0" applyNumberFormat="1"/>
    <xf numFmtId="8" fontId="7" fillId="0" borderId="0" xfId="0" applyNumberFormat="1" applyFont="1"/>
    <xf numFmtId="165" fontId="0" fillId="0" borderId="0" xfId="0" applyNumberFormat="1" applyAlignment="1">
      <alignment horizontal="left"/>
    </xf>
    <xf numFmtId="0" fontId="2" fillId="0" borderId="12" xfId="0" applyFont="1" applyBorder="1"/>
    <xf numFmtId="9" fontId="7" fillId="0" borderId="0" xfId="19" applyFont="1"/>
    <xf numFmtId="0" fontId="8" fillId="0" borderId="0" xfId="0" applyFont="1"/>
    <xf numFmtId="0" fontId="11" fillId="0" borderId="0" xfId="0" applyFont="1"/>
    <xf numFmtId="8" fontId="8" fillId="0" borderId="0" xfId="0" applyNumberFormat="1" applyFont="1"/>
    <xf numFmtId="44" fontId="0" fillId="0" borderId="0" xfId="0" applyNumberFormat="1"/>
    <xf numFmtId="44" fontId="7" fillId="0" borderId="0" xfId="0" applyNumberFormat="1" applyFont="1"/>
    <xf numFmtId="44" fontId="0" fillId="0" borderId="0" xfId="18" applyFont="1"/>
    <xf numFmtId="0" fontId="8" fillId="0" borderId="14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indent="1"/>
    </xf>
    <xf numFmtId="16" fontId="8" fillId="0" borderId="0" xfId="0" applyNumberFormat="1" applyFont="1"/>
    <xf numFmtId="1" fontId="8" fillId="0" borderId="0" xfId="0" applyNumberFormat="1" applyFont="1"/>
    <xf numFmtId="7" fontId="8" fillId="0" borderId="0" xfId="18" applyNumberFormat="1" applyFont="1" applyBorder="1"/>
    <xf numFmtId="1" fontId="7" fillId="0" borderId="0" xfId="0" applyNumberFormat="1" applyFont="1"/>
    <xf numFmtId="1" fontId="2" fillId="0" borderId="0" xfId="0" applyNumberFormat="1" applyFont="1" applyAlignment="1">
      <alignment horizontal="center"/>
    </xf>
    <xf numFmtId="8" fontId="7" fillId="0" borderId="0" xfId="0" applyNumberFormat="1" applyFont="1" applyAlignment="1">
      <alignment horizontal="right"/>
    </xf>
    <xf numFmtId="0" fontId="2" fillId="0" borderId="15" xfId="0" applyFont="1" applyBorder="1"/>
    <xf numFmtId="10" fontId="0" fillId="0" borderId="0" xfId="0" applyNumberFormat="1"/>
    <xf numFmtId="44" fontId="12" fillId="0" borderId="13" xfId="18" applyFont="1" applyFill="1" applyBorder="1" applyAlignment="1" applyProtection="1">
      <alignment vertical="center"/>
      <protection locked="0"/>
    </xf>
    <xf numFmtId="39" fontId="12" fillId="0" borderId="7" xfId="18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44" fontId="12" fillId="0" borderId="3" xfId="18" applyFont="1" applyFill="1" applyBorder="1" applyAlignment="1" applyProtection="1">
      <alignment vertical="center"/>
      <protection locked="0"/>
    </xf>
    <xf numFmtId="44" fontId="12" fillId="0" borderId="1" xfId="18" applyFont="1" applyFill="1" applyBorder="1" applyAlignment="1" applyProtection="1">
      <alignment vertical="center"/>
      <protection locked="0"/>
    </xf>
    <xf numFmtId="10" fontId="0" fillId="0" borderId="0" xfId="19" applyNumberFormat="1" applyFont="1"/>
    <xf numFmtId="10" fontId="8" fillId="0" borderId="0" xfId="18" applyNumberFormat="1" applyFont="1" applyBorder="1"/>
    <xf numFmtId="10" fontId="2" fillId="0" borderId="0" xfId="0" applyNumberFormat="1" applyFont="1"/>
    <xf numFmtId="10" fontId="7" fillId="0" borderId="0" xfId="0" applyNumberFormat="1" applyFont="1"/>
    <xf numFmtId="0" fontId="8" fillId="4" borderId="0" xfId="0" applyFont="1" applyFill="1"/>
    <xf numFmtId="8" fontId="8" fillId="4" borderId="0" xfId="0" applyNumberFormat="1" applyFont="1" applyFill="1"/>
    <xf numFmtId="8" fontId="8" fillId="5" borderId="0" xfId="0" applyNumberFormat="1" applyFont="1" applyFill="1"/>
    <xf numFmtId="0" fontId="1" fillId="0" borderId="0" xfId="0" applyFont="1"/>
    <xf numFmtId="0" fontId="1" fillId="4" borderId="0" xfId="0" applyFont="1" applyFill="1"/>
    <xf numFmtId="44" fontId="13" fillId="0" borderId="13" xfId="18" applyFont="1" applyBorder="1" applyAlignment="1" applyProtection="1">
      <alignment vertical="center"/>
      <protection locked="0"/>
    </xf>
    <xf numFmtId="44" fontId="13" fillId="0" borderId="3" xfId="18" applyFont="1" applyFill="1" applyBorder="1" applyAlignment="1" applyProtection="1">
      <alignment vertical="center"/>
      <protection locked="0"/>
    </xf>
    <xf numFmtId="39" fontId="13" fillId="0" borderId="3" xfId="18" applyNumberFormat="1" applyFont="1" applyBorder="1" applyAlignment="1" applyProtection="1">
      <alignment horizontal="center" vertical="center"/>
      <protection locked="0"/>
    </xf>
    <xf numFmtId="39" fontId="13" fillId="0" borderId="7" xfId="18" applyNumberFormat="1" applyFont="1" applyBorder="1" applyAlignment="1" applyProtection="1">
      <alignment horizontal="center" vertical="center"/>
      <protection locked="0"/>
    </xf>
    <xf numFmtId="44" fontId="13" fillId="0" borderId="3" xfId="18" applyFont="1" applyBorder="1" applyAlignment="1" applyProtection="1">
      <alignment vertical="center"/>
      <protection locked="0"/>
    </xf>
    <xf numFmtId="166" fontId="0" fillId="0" borderId="0" xfId="0" applyNumberFormat="1" applyAlignment="1">
      <alignment horizontal="left"/>
    </xf>
    <xf numFmtId="166" fontId="8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0" fontId="1" fillId="0" borderId="14" xfId="0" applyFont="1" applyBorder="1" applyAlignment="1" applyProtection="1">
      <alignment vertical="center"/>
      <protection locked="0"/>
    </xf>
    <xf numFmtId="165" fontId="2" fillId="0" borderId="7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14" fillId="3" borderId="12" xfId="0" applyFont="1" applyFill="1" applyBorder="1" applyAlignment="1">
      <alignment horizontal="left" vertical="top" wrapText="1" readingOrder="1"/>
    </xf>
    <xf numFmtId="44" fontId="13" fillId="0" borderId="12" xfId="18" applyFont="1" applyBorder="1" applyAlignment="1" applyProtection="1">
      <alignment vertical="center"/>
      <protection locked="0"/>
    </xf>
    <xf numFmtId="44" fontId="13" fillId="0" borderId="12" xfId="18" applyFont="1" applyFill="1" applyBorder="1" applyAlignment="1" applyProtection="1">
      <alignment vertical="center"/>
      <protection locked="0"/>
    </xf>
    <xf numFmtId="10" fontId="13" fillId="0" borderId="12" xfId="19" applyNumberFormat="1" applyFont="1" applyBorder="1" applyAlignment="1" applyProtection="1">
      <alignment vertical="center"/>
      <protection locked="0"/>
    </xf>
    <xf numFmtId="0" fontId="15" fillId="6" borderId="12" xfId="0" applyFont="1" applyFill="1" applyBorder="1" applyAlignment="1">
      <alignment wrapText="1"/>
    </xf>
    <xf numFmtId="8" fontId="13" fillId="0" borderId="12" xfId="0" applyNumberFormat="1" applyFont="1" applyBorder="1" applyAlignment="1">
      <alignment horizontal="right" wrapText="1"/>
    </xf>
    <xf numFmtId="8" fontId="1" fillId="0" borderId="12" xfId="0" applyNumberFormat="1" applyFont="1" applyBorder="1" applyAlignment="1">
      <alignment horizontal="right" wrapText="1"/>
    </xf>
    <xf numFmtId="0" fontId="15" fillId="0" borderId="12" xfId="0" applyFont="1" applyBorder="1" applyAlignment="1">
      <alignment wrapText="1"/>
    </xf>
    <xf numFmtId="10" fontId="2" fillId="0" borderId="15" xfId="0" applyNumberFormat="1" applyFont="1" applyBorder="1"/>
    <xf numFmtId="0" fontId="1" fillId="0" borderId="12" xfId="0" applyFont="1" applyBorder="1"/>
    <xf numFmtId="8" fontId="0" fillId="0" borderId="12" xfId="0" applyNumberFormat="1" applyBorder="1"/>
    <xf numFmtId="10" fontId="0" fillId="0" borderId="12" xfId="19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10" fontId="0" fillId="0" borderId="12" xfId="0" applyNumberFormat="1" applyBorder="1"/>
    <xf numFmtId="0" fontId="8" fillId="0" borderId="12" xfId="0" applyFont="1" applyBorder="1"/>
    <xf numFmtId="10" fontId="1" fillId="0" borderId="12" xfId="0" applyNumberFormat="1" applyFont="1" applyBorder="1" applyAlignment="1">
      <alignment horizontal="right" wrapText="1"/>
    </xf>
    <xf numFmtId="0" fontId="2" fillId="0" borderId="15" xfId="0" applyFont="1" applyBorder="1" applyAlignment="1">
      <alignment wrapText="1"/>
    </xf>
    <xf numFmtId="0" fontId="7" fillId="0" borderId="15" xfId="0" applyFont="1" applyBorder="1" applyAlignment="1">
      <alignment wrapText="1"/>
    </xf>
    <xf numFmtId="10" fontId="5" fillId="0" borderId="12" xfId="19" applyNumberFormat="1" applyFont="1" applyFill="1" applyBorder="1"/>
    <xf numFmtId="0" fontId="16" fillId="0" borderId="16" xfId="0" applyFont="1" applyBorder="1" applyAlignment="1" applyProtection="1">
      <alignment vertical="center" wrapText="1"/>
      <protection locked="0"/>
    </xf>
    <xf numFmtId="8" fontId="1" fillId="7" borderId="12" xfId="0" applyNumberFormat="1" applyFont="1" applyFill="1" applyBorder="1" applyAlignment="1">
      <alignment horizontal="right" wrapText="1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/>
    </xf>
    <xf numFmtId="1" fontId="0" fillId="7" borderId="0" xfId="0" applyNumberFormat="1" applyFill="1" applyAlignment="1">
      <alignment horizontal="center"/>
    </xf>
  </cellXfs>
  <cellStyles count="20">
    <cellStyle name="ALSTEC Bottom" xfId="1" xr:uid="{00000000-0005-0000-0000-000000000000}"/>
    <cellStyle name="ALSTEC Bottom Left" xfId="2" xr:uid="{00000000-0005-0000-0000-000001000000}"/>
    <cellStyle name="ALSTEC Bottom Right" xfId="3" xr:uid="{00000000-0005-0000-0000-000002000000}"/>
    <cellStyle name="ALSTEC Currency" xfId="4" xr:uid="{00000000-0005-0000-0000-000003000000}"/>
    <cellStyle name="ALSTEC Date" xfId="5" xr:uid="{00000000-0005-0000-0000-000004000000}"/>
    <cellStyle name="ALSTEC Detail Header" xfId="6" xr:uid="{00000000-0005-0000-0000-000005000000}"/>
    <cellStyle name="ALSTEC DOUBLE" xfId="7" xr:uid="{00000000-0005-0000-0000-000006000000}"/>
    <cellStyle name="ALSTEC Left" xfId="8" xr:uid="{00000000-0005-0000-0000-000007000000}"/>
    <cellStyle name="ALSTEC Middle" xfId="9" xr:uid="{00000000-0005-0000-0000-000008000000}"/>
    <cellStyle name="ALSTEC Normal" xfId="10" xr:uid="{00000000-0005-0000-0000-000009000000}"/>
    <cellStyle name="ALSTEC Report Body" xfId="11" xr:uid="{00000000-0005-0000-0000-00000A000000}"/>
    <cellStyle name="ALSTEC Right" xfId="12" xr:uid="{00000000-0005-0000-0000-00000B000000}"/>
    <cellStyle name="ALSTEC Subtotal" xfId="13" xr:uid="{00000000-0005-0000-0000-00000C000000}"/>
    <cellStyle name="ALSTEC Top" xfId="14" xr:uid="{00000000-0005-0000-0000-00000D000000}"/>
    <cellStyle name="ALSTEC Top Left" xfId="15" xr:uid="{00000000-0005-0000-0000-00000E000000}"/>
    <cellStyle name="ALSTEC Top Right" xfId="16" xr:uid="{00000000-0005-0000-0000-00000F000000}"/>
    <cellStyle name="ALSTEC Total" xfId="17" xr:uid="{00000000-0005-0000-0000-000010000000}"/>
    <cellStyle name="Currency" xfId="18" builtinId="4"/>
    <cellStyle name="Normal" xfId="0" builtinId="0"/>
    <cellStyle name="Percent" xfId="19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0"/>
  <sheetViews>
    <sheetView topLeftCell="A12" workbookViewId="0">
      <selection activeCell="D13" sqref="D13"/>
    </sheetView>
  </sheetViews>
  <sheetFormatPr defaultRowHeight="12.75" x14ac:dyDescent="0.35"/>
  <cols>
    <col min="1" max="1" width="1.86328125" customWidth="1"/>
    <col min="2" max="2" width="18.3984375" customWidth="1"/>
    <col min="3" max="3" width="19.86328125" customWidth="1"/>
    <col min="4" max="4" width="15.3984375" bestFit="1" customWidth="1"/>
    <col min="5" max="5" width="12.59765625" bestFit="1" customWidth="1"/>
    <col min="6" max="6" width="13.3984375" bestFit="1" customWidth="1"/>
    <col min="8" max="8" width="14.1328125" bestFit="1" customWidth="1"/>
  </cols>
  <sheetData>
    <row r="1" spans="1:8" ht="45" customHeight="1" x14ac:dyDescent="0.65">
      <c r="B1" s="28" t="s">
        <v>0</v>
      </c>
    </row>
    <row r="4" spans="1:8" x14ac:dyDescent="0.35">
      <c r="B4" t="s">
        <v>1</v>
      </c>
      <c r="C4" s="27" t="s">
        <v>2</v>
      </c>
      <c r="D4" s="6"/>
    </row>
    <row r="5" spans="1:8" x14ac:dyDescent="0.35">
      <c r="B5" t="s">
        <v>3</v>
      </c>
      <c r="C5" s="35" t="s">
        <v>4</v>
      </c>
      <c r="D5" s="6"/>
    </row>
    <row r="6" spans="1:8" x14ac:dyDescent="0.35">
      <c r="D6" s="6"/>
    </row>
    <row r="7" spans="1:8" x14ac:dyDescent="0.35">
      <c r="D7" s="6"/>
    </row>
    <row r="8" spans="1:8" s="4" customFormat="1" ht="13.15" x14ac:dyDescent="0.4">
      <c r="A8" s="5"/>
      <c r="B8" s="3" t="s">
        <v>5</v>
      </c>
      <c r="D8" s="7" t="s">
        <v>94</v>
      </c>
      <c r="E8" s="5"/>
      <c r="F8" s="5"/>
    </row>
    <row r="9" spans="1:8" s="4" customFormat="1" ht="13.15" x14ac:dyDescent="0.4">
      <c r="A9" s="5"/>
      <c r="B9" s="3"/>
      <c r="D9" s="9"/>
      <c r="E9" s="5"/>
      <c r="F9" s="5"/>
    </row>
    <row r="10" spans="1:8" s="8" customFormat="1" ht="13.15" x14ac:dyDescent="0.4">
      <c r="B10" s="8" t="s">
        <v>6</v>
      </c>
      <c r="D10" s="39">
        <v>236</v>
      </c>
    </row>
    <row r="11" spans="1:8" s="8" customFormat="1" x14ac:dyDescent="0.35">
      <c r="B11" s="36" t="s">
        <v>7</v>
      </c>
      <c r="D11" s="40">
        <v>350000</v>
      </c>
      <c r="E11" s="38" t="s">
        <v>8</v>
      </c>
    </row>
    <row r="12" spans="1:8" x14ac:dyDescent="0.35">
      <c r="B12" s="27" t="s">
        <v>82</v>
      </c>
      <c r="C12" s="8"/>
      <c r="D12" s="6">
        <v>3100000</v>
      </c>
      <c r="E12" s="36" t="s">
        <v>81</v>
      </c>
      <c r="F12" s="8"/>
    </row>
    <row r="13" spans="1:8" ht="17.25" customHeight="1" x14ac:dyDescent="0.35">
      <c r="B13" s="27" t="s">
        <v>9</v>
      </c>
      <c r="D13" s="10"/>
      <c r="F13" s="13"/>
    </row>
    <row r="14" spans="1:8" ht="13.15" x14ac:dyDescent="0.4">
      <c r="B14" t="s">
        <v>10</v>
      </c>
      <c r="D14" s="14">
        <f>SUM(D11:D12)</f>
        <v>3450000</v>
      </c>
      <c r="H14" s="32"/>
    </row>
    <row r="15" spans="1:8" x14ac:dyDescent="0.35">
      <c r="D15" s="6"/>
    </row>
    <row r="16" spans="1:8" ht="13.15" x14ac:dyDescent="0.4">
      <c r="B16" s="2" t="s">
        <v>11</v>
      </c>
      <c r="D16" s="6"/>
    </row>
    <row r="17" spans="2:8" x14ac:dyDescent="0.35">
      <c r="B17" t="s">
        <v>12</v>
      </c>
      <c r="D17" s="30">
        <f>SUM(Salaries!I32)</f>
        <v>2224777.0619999999</v>
      </c>
    </row>
    <row r="18" spans="2:8" ht="13.5" customHeight="1" x14ac:dyDescent="0.35">
      <c r="B18" t="s">
        <v>13</v>
      </c>
      <c r="D18" s="6">
        <v>-106147</v>
      </c>
      <c r="F18" s="23">
        <f>SUM(D17:D22)</f>
        <v>1967115.0619999999</v>
      </c>
    </row>
    <row r="19" spans="2:8" ht="13.5" customHeight="1" x14ac:dyDescent="0.35">
      <c r="B19" s="27" t="s">
        <v>14</v>
      </c>
      <c r="D19" s="6">
        <v>-151515</v>
      </c>
      <c r="F19" s="23"/>
    </row>
    <row r="20" spans="2:8" ht="13.5" customHeight="1" x14ac:dyDescent="0.35">
      <c r="B20" s="27"/>
      <c r="D20" s="6"/>
      <c r="F20" s="23"/>
      <c r="H20" s="6"/>
    </row>
    <row r="21" spans="2:8" ht="13.5" customHeight="1" x14ac:dyDescent="0.35">
      <c r="B21" s="27"/>
      <c r="D21" s="6"/>
      <c r="F21" s="23"/>
    </row>
    <row r="22" spans="2:8" ht="13.5" customHeight="1" x14ac:dyDescent="0.35">
      <c r="B22" s="27"/>
      <c r="D22" s="6"/>
      <c r="F22" s="23"/>
    </row>
    <row r="23" spans="2:8" ht="7.5" customHeight="1" x14ac:dyDescent="0.35">
      <c r="D23" s="6"/>
    </row>
    <row r="24" spans="2:8" x14ac:dyDescent="0.35">
      <c r="B24" t="s">
        <v>15</v>
      </c>
      <c r="D24" s="6">
        <f>SUM(F18*C25)</f>
        <v>786846.02480000001</v>
      </c>
      <c r="E24" s="26"/>
      <c r="F24" s="23"/>
    </row>
    <row r="25" spans="2:8" x14ac:dyDescent="0.35">
      <c r="B25" s="11" t="s">
        <v>16</v>
      </c>
      <c r="C25" s="15">
        <v>0.4</v>
      </c>
    </row>
    <row r="26" spans="2:8" ht="6.75" customHeight="1" x14ac:dyDescent="0.35">
      <c r="D26" s="6"/>
    </row>
    <row r="27" spans="2:8" x14ac:dyDescent="0.35">
      <c r="B27" t="s">
        <v>17</v>
      </c>
      <c r="D27" s="6">
        <v>25000</v>
      </c>
      <c r="F27" s="18"/>
    </row>
    <row r="28" spans="2:8" x14ac:dyDescent="0.35">
      <c r="B28" s="11"/>
      <c r="D28" s="12"/>
    </row>
    <row r="29" spans="2:8" ht="6.75" customHeight="1" x14ac:dyDescent="0.35">
      <c r="D29" s="6"/>
    </row>
    <row r="30" spans="2:8" x14ac:dyDescent="0.35">
      <c r="B30" t="s">
        <v>19</v>
      </c>
      <c r="D30" s="6">
        <f>SUM('Contracted Services'!B38)</f>
        <v>492100</v>
      </c>
    </row>
    <row r="31" spans="2:8" x14ac:dyDescent="0.35">
      <c r="B31" s="11" t="s">
        <v>18</v>
      </c>
      <c r="D31" s="19"/>
    </row>
    <row r="32" spans="2:8" ht="6.75" customHeight="1" x14ac:dyDescent="0.35">
      <c r="D32" s="6"/>
    </row>
    <row r="33" spans="2:8" x14ac:dyDescent="0.35">
      <c r="B33" t="s">
        <v>20</v>
      </c>
      <c r="D33" s="29" t="s">
        <v>21</v>
      </c>
    </row>
    <row r="34" spans="2:8" ht="6.75" customHeight="1" x14ac:dyDescent="0.35">
      <c r="D34" s="6"/>
    </row>
    <row r="35" spans="2:8" x14ac:dyDescent="0.35">
      <c r="B35" s="27" t="s">
        <v>22</v>
      </c>
      <c r="D35" s="6">
        <v>85000</v>
      </c>
      <c r="E35" s="27"/>
    </row>
    <row r="36" spans="2:8" x14ac:dyDescent="0.35">
      <c r="B36" s="11"/>
      <c r="D36" s="19"/>
    </row>
    <row r="37" spans="2:8" ht="6.75" customHeight="1" x14ac:dyDescent="0.35">
      <c r="B37" s="11"/>
      <c r="D37" s="19"/>
    </row>
    <row r="38" spans="2:8" x14ac:dyDescent="0.35">
      <c r="B38" s="34" t="s">
        <v>23</v>
      </c>
      <c r="D38" s="6">
        <v>12000</v>
      </c>
      <c r="E38" s="17"/>
    </row>
    <row r="39" spans="2:8" ht="6.75" customHeight="1" x14ac:dyDescent="0.35">
      <c r="D39" s="6"/>
    </row>
    <row r="40" spans="2:8" x14ac:dyDescent="0.35">
      <c r="D40" s="6"/>
    </row>
    <row r="41" spans="2:8" ht="13.15" x14ac:dyDescent="0.4">
      <c r="B41" s="1" t="s">
        <v>24</v>
      </c>
      <c r="D41" s="21">
        <f>SUM(D17:D39)</f>
        <v>3368061.0867999997</v>
      </c>
    </row>
    <row r="42" spans="2:8" x14ac:dyDescent="0.35">
      <c r="D42" s="6"/>
    </row>
    <row r="43" spans="2:8" ht="13.15" x14ac:dyDescent="0.4">
      <c r="B43" s="2" t="s">
        <v>25</v>
      </c>
      <c r="D43" s="14">
        <f>SUM(D14-D41)</f>
        <v>81938.913200000301</v>
      </c>
      <c r="H43" t="s">
        <v>26</v>
      </c>
    </row>
    <row r="44" spans="2:8" x14ac:dyDescent="0.35">
      <c r="B44" s="11" t="s">
        <v>18</v>
      </c>
      <c r="D44" s="15">
        <f>SUM(D43/D14)</f>
        <v>2.3750409623188494E-2</v>
      </c>
    </row>
    <row r="45" spans="2:8" x14ac:dyDescent="0.35">
      <c r="D45" s="6"/>
    </row>
    <row r="46" spans="2:8" ht="13.5" thickBot="1" x14ac:dyDescent="0.45">
      <c r="B46" s="1" t="s">
        <v>27</v>
      </c>
      <c r="D46" s="16">
        <f>SUM(D43)</f>
        <v>81938.913200000301</v>
      </c>
    </row>
    <row r="47" spans="2:8" ht="13.15" thickTop="1" x14ac:dyDescent="0.35">
      <c r="D47" s="6"/>
    </row>
    <row r="48" spans="2:8" x14ac:dyDescent="0.35">
      <c r="D48" s="6"/>
    </row>
    <row r="49" spans="2:4" x14ac:dyDescent="0.35">
      <c r="D49" s="6"/>
    </row>
    <row r="50" spans="2:4" x14ac:dyDescent="0.35">
      <c r="B50" s="17"/>
      <c r="C50" s="6"/>
      <c r="D50" s="18"/>
    </row>
    <row r="51" spans="2:4" x14ac:dyDescent="0.35">
      <c r="C51" s="6"/>
      <c r="D51" s="18"/>
    </row>
    <row r="52" spans="2:4" x14ac:dyDescent="0.35">
      <c r="C52" s="6"/>
      <c r="D52" s="18"/>
    </row>
    <row r="53" spans="2:4" x14ac:dyDescent="0.35">
      <c r="C53" s="6"/>
      <c r="D53" s="18"/>
    </row>
    <row r="54" spans="2:4" x14ac:dyDescent="0.35">
      <c r="C54" s="6"/>
      <c r="D54" s="18"/>
    </row>
    <row r="55" spans="2:4" x14ac:dyDescent="0.35">
      <c r="C55" s="6"/>
      <c r="D55" s="18"/>
    </row>
    <row r="56" spans="2:4" x14ac:dyDescent="0.35">
      <c r="C56" s="6"/>
      <c r="D56" s="18"/>
    </row>
    <row r="57" spans="2:4" x14ac:dyDescent="0.35">
      <c r="C57" s="6"/>
      <c r="D57" s="18"/>
    </row>
    <row r="58" spans="2:4" x14ac:dyDescent="0.35">
      <c r="C58" s="6"/>
      <c r="D58" s="18"/>
    </row>
    <row r="59" spans="2:4" x14ac:dyDescent="0.35">
      <c r="C59" s="6"/>
      <c r="D59" s="18"/>
    </row>
    <row r="60" spans="2:4" x14ac:dyDescent="0.35">
      <c r="C60" s="6"/>
      <c r="D60" s="18"/>
    </row>
    <row r="61" spans="2:4" x14ac:dyDescent="0.35">
      <c r="C61" s="6"/>
      <c r="D61" s="18"/>
    </row>
    <row r="62" spans="2:4" x14ac:dyDescent="0.35">
      <c r="C62" s="6"/>
      <c r="D62" s="18"/>
    </row>
    <row r="63" spans="2:4" x14ac:dyDescent="0.35">
      <c r="C63" s="6"/>
      <c r="D63" s="18"/>
    </row>
    <row r="64" spans="2:4" x14ac:dyDescent="0.35">
      <c r="C64" s="6"/>
      <c r="D64" s="18"/>
    </row>
    <row r="65" spans="3:3" x14ac:dyDescent="0.35">
      <c r="C65" s="6"/>
    </row>
    <row r="66" spans="3:3" x14ac:dyDescent="0.35">
      <c r="C66" s="6"/>
    </row>
    <row r="67" spans="3:3" x14ac:dyDescent="0.35">
      <c r="C67" s="6"/>
    </row>
    <row r="68" spans="3:3" x14ac:dyDescent="0.35">
      <c r="C68" s="6"/>
    </row>
    <row r="69" spans="3:3" x14ac:dyDescent="0.35">
      <c r="C69" s="6"/>
    </row>
    <row r="70" spans="3:3" x14ac:dyDescent="0.35">
      <c r="C70" s="6"/>
    </row>
    <row r="71" spans="3:3" x14ac:dyDescent="0.35">
      <c r="C71" s="6"/>
    </row>
    <row r="72" spans="3:3" x14ac:dyDescent="0.35">
      <c r="C72" s="6"/>
    </row>
    <row r="73" spans="3:3" x14ac:dyDescent="0.35">
      <c r="C73" s="6"/>
    </row>
    <row r="74" spans="3:3" x14ac:dyDescent="0.35">
      <c r="C74" s="6"/>
    </row>
    <row r="75" spans="3:3" x14ac:dyDescent="0.35">
      <c r="C75" s="6"/>
    </row>
    <row r="76" spans="3:3" x14ac:dyDescent="0.35">
      <c r="C76" s="6"/>
    </row>
    <row r="77" spans="3:3" x14ac:dyDescent="0.35">
      <c r="C77" s="6"/>
    </row>
    <row r="78" spans="3:3" x14ac:dyDescent="0.35">
      <c r="C78" s="6"/>
    </row>
    <row r="79" spans="3:3" x14ac:dyDescent="0.35">
      <c r="C79" s="6"/>
    </row>
    <row r="80" spans="3:3" x14ac:dyDescent="0.35">
      <c r="C80" s="6"/>
    </row>
    <row r="81" spans="1:1" x14ac:dyDescent="0.35">
      <c r="A81" s="6"/>
    </row>
    <row r="82" spans="1:1" x14ac:dyDescent="0.35">
      <c r="A82" s="6"/>
    </row>
    <row r="83" spans="1:1" x14ac:dyDescent="0.35">
      <c r="A83" s="6"/>
    </row>
    <row r="84" spans="1:1" x14ac:dyDescent="0.35">
      <c r="A84" s="6"/>
    </row>
    <row r="85" spans="1:1" x14ac:dyDescent="0.35">
      <c r="A85" s="6"/>
    </row>
    <row r="86" spans="1:1" x14ac:dyDescent="0.35">
      <c r="A86" s="6"/>
    </row>
    <row r="87" spans="1:1" x14ac:dyDescent="0.35">
      <c r="A87" s="6"/>
    </row>
    <row r="109" spans="3:4" x14ac:dyDescent="0.35">
      <c r="C109" s="20"/>
    </row>
    <row r="110" spans="3:4" x14ac:dyDescent="0.35">
      <c r="C110" s="20"/>
      <c r="D110" s="20"/>
    </row>
  </sheetData>
  <phoneticPr fontId="6" type="noConversion"/>
  <pageMargins left="0.75" right="0.75" top="1" bottom="1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2"/>
  <sheetViews>
    <sheetView tabSelected="1" workbookViewId="0">
      <selection activeCell="I7" sqref="I7"/>
    </sheetView>
  </sheetViews>
  <sheetFormatPr defaultRowHeight="12.75" x14ac:dyDescent="0.35"/>
  <cols>
    <col min="1" max="1" width="26.59765625" customWidth="1"/>
    <col min="2" max="3" width="16.86328125" style="22" customWidth="1"/>
    <col min="4" max="4" width="10.73046875" style="22" customWidth="1"/>
    <col min="5" max="5" width="15.86328125" style="24" customWidth="1"/>
    <col min="6" max="6" width="13.265625" style="8" customWidth="1"/>
    <col min="7" max="7" width="27.73046875" customWidth="1"/>
    <col min="8" max="8" width="13" style="6" customWidth="1"/>
    <col min="9" max="9" width="14.59765625" style="6" bestFit="1" customWidth="1"/>
    <col min="10" max="10" width="11.59765625" style="42" customWidth="1"/>
    <col min="11" max="11" width="7.86328125" style="63" customWidth="1"/>
    <col min="13" max="13" width="14" bestFit="1" customWidth="1"/>
  </cols>
  <sheetData>
    <row r="1" spans="1:13" ht="13.15" x14ac:dyDescent="0.4">
      <c r="A1" s="25" t="s">
        <v>28</v>
      </c>
      <c r="B1" s="68" t="s">
        <v>29</v>
      </c>
      <c r="C1" s="68" t="s">
        <v>30</v>
      </c>
      <c r="D1" s="68" t="s">
        <v>31</v>
      </c>
      <c r="E1" s="67" t="s">
        <v>32</v>
      </c>
      <c r="G1" s="41" t="s">
        <v>33</v>
      </c>
      <c r="H1" s="41" t="s">
        <v>33</v>
      </c>
      <c r="I1" s="41" t="s">
        <v>30</v>
      </c>
      <c r="J1" s="77" t="s">
        <v>31</v>
      </c>
      <c r="M1" s="17"/>
    </row>
    <row r="2" spans="1:13" x14ac:dyDescent="0.35">
      <c r="A2" s="69" t="s">
        <v>98</v>
      </c>
      <c r="B2" s="70">
        <v>56009.19</v>
      </c>
      <c r="C2" s="71">
        <v>59453.64</v>
      </c>
      <c r="D2" s="72">
        <f>C2/B2-1</f>
        <v>6.1497943462492488E-2</v>
      </c>
      <c r="E2" s="60">
        <v>1</v>
      </c>
      <c r="F2" s="92">
        <v>186</v>
      </c>
      <c r="G2" s="78" t="s">
        <v>97</v>
      </c>
      <c r="H2" s="79">
        <v>25000</v>
      </c>
      <c r="I2" s="79">
        <v>26000</v>
      </c>
      <c r="J2" s="80">
        <f>I2/H2-1</f>
        <v>4.0000000000000036E-2</v>
      </c>
      <c r="K2" s="63">
        <v>186</v>
      </c>
      <c r="L2" s="42"/>
      <c r="M2" s="17"/>
    </row>
    <row r="3" spans="1:13" ht="14.25" x14ac:dyDescent="0.45">
      <c r="A3" s="73" t="s">
        <v>100</v>
      </c>
      <c r="B3" s="74">
        <v>76754.66</v>
      </c>
      <c r="C3" s="74">
        <v>83762.34</v>
      </c>
      <c r="D3" s="72">
        <f t="shared" ref="D3:D18" si="0">C3/B3-1</f>
        <v>9.1299733462437249E-2</v>
      </c>
      <c r="E3" s="61">
        <v>1</v>
      </c>
      <c r="F3" s="92">
        <v>186</v>
      </c>
      <c r="G3" s="73" t="s">
        <v>102</v>
      </c>
      <c r="H3" s="75">
        <v>25896.78</v>
      </c>
      <c r="I3" s="75">
        <v>26932.65</v>
      </c>
      <c r="J3" s="80">
        <f>I3/H3-1</f>
        <v>3.9999953662192889E-2</v>
      </c>
      <c r="K3" s="63">
        <v>186</v>
      </c>
      <c r="M3" s="17"/>
    </row>
    <row r="4" spans="1:13" ht="14.25" x14ac:dyDescent="0.45">
      <c r="A4" s="73" t="s">
        <v>101</v>
      </c>
      <c r="B4" s="75">
        <v>82036.990000000005</v>
      </c>
      <c r="C4" s="75">
        <f>B4*1.04</f>
        <v>85318.469600000011</v>
      </c>
      <c r="D4" s="72">
        <f t="shared" si="0"/>
        <v>4.0000000000000036E-2</v>
      </c>
      <c r="E4" s="61">
        <v>1</v>
      </c>
      <c r="F4" s="92">
        <v>186</v>
      </c>
      <c r="G4" s="73" t="s">
        <v>83</v>
      </c>
      <c r="H4" s="75">
        <v>27342</v>
      </c>
      <c r="I4" s="75">
        <v>28435.68</v>
      </c>
      <c r="J4" s="80">
        <f>I4/H4-1</f>
        <v>4.0000000000000036E-2</v>
      </c>
      <c r="K4" s="63">
        <v>186</v>
      </c>
      <c r="M4" s="17"/>
    </row>
    <row r="5" spans="1:13" ht="14.25" x14ac:dyDescent="0.45">
      <c r="A5" s="73" t="s">
        <v>103</v>
      </c>
      <c r="B5" s="75">
        <v>54630.71</v>
      </c>
      <c r="C5" s="75">
        <v>59638.64</v>
      </c>
      <c r="D5" s="72">
        <f t="shared" si="0"/>
        <v>9.1668770184389015E-2</v>
      </c>
      <c r="E5" s="61">
        <v>1</v>
      </c>
      <c r="F5" s="92">
        <v>186</v>
      </c>
      <c r="G5" s="73" t="s">
        <v>108</v>
      </c>
      <c r="H5" s="75">
        <v>25260.81</v>
      </c>
      <c r="I5" s="75">
        <v>26271.24</v>
      </c>
      <c r="J5" s="80">
        <f>I5/H5-1</f>
        <v>3.9999904991170121E-2</v>
      </c>
      <c r="K5" s="63">
        <v>186</v>
      </c>
      <c r="L5" s="42"/>
    </row>
    <row r="6" spans="1:13" ht="14.25" x14ac:dyDescent="0.45">
      <c r="A6" s="76" t="s">
        <v>104</v>
      </c>
      <c r="B6" s="75">
        <v>65424.75</v>
      </c>
      <c r="C6" s="75">
        <v>71697.47</v>
      </c>
      <c r="D6" s="72">
        <f t="shared" si="0"/>
        <v>9.5876866170677033E-2</v>
      </c>
      <c r="E6" s="61">
        <v>1</v>
      </c>
      <c r="F6" s="92">
        <v>186</v>
      </c>
      <c r="G6" s="76" t="s">
        <v>34</v>
      </c>
      <c r="H6" s="75">
        <v>32946.58</v>
      </c>
      <c r="I6" s="75">
        <f>H6*1.04</f>
        <v>34264.443200000002</v>
      </c>
      <c r="J6" s="80">
        <f>I6/H6-1</f>
        <v>4.0000000000000036E-2</v>
      </c>
      <c r="K6" s="63">
        <v>186</v>
      </c>
      <c r="M6" s="17"/>
    </row>
    <row r="7" spans="1:13" ht="14.65" thickBot="1" x14ac:dyDescent="0.5">
      <c r="A7" s="76" t="s">
        <v>105</v>
      </c>
      <c r="B7" s="75">
        <v>54454.77</v>
      </c>
      <c r="C7" s="75">
        <v>59104</v>
      </c>
      <c r="D7" s="72">
        <f t="shared" si="0"/>
        <v>8.5377828241676612E-2</v>
      </c>
      <c r="E7" s="61">
        <v>1</v>
      </c>
      <c r="F7" s="92">
        <v>186</v>
      </c>
      <c r="L7" s="27"/>
      <c r="M7" s="27"/>
    </row>
    <row r="8" spans="1:13" ht="14.25" x14ac:dyDescent="0.45">
      <c r="A8" s="73" t="s">
        <v>106</v>
      </c>
      <c r="B8" s="75">
        <v>71823.55</v>
      </c>
      <c r="C8" s="75">
        <v>72406.28</v>
      </c>
      <c r="D8" s="72">
        <f t="shared" si="0"/>
        <v>8.1133555776622401E-3</v>
      </c>
      <c r="E8" s="61">
        <v>1</v>
      </c>
      <c r="F8" s="92">
        <v>186</v>
      </c>
      <c r="G8" s="81" t="s">
        <v>35</v>
      </c>
      <c r="H8" s="82" t="s">
        <v>35</v>
      </c>
      <c r="I8" s="41" t="s">
        <v>30</v>
      </c>
      <c r="J8" s="77" t="s">
        <v>31</v>
      </c>
    </row>
    <row r="9" spans="1:13" ht="14.25" x14ac:dyDescent="0.45">
      <c r="A9" s="73" t="s">
        <v>107</v>
      </c>
      <c r="B9" s="75">
        <v>54444.71</v>
      </c>
      <c r="C9" s="75">
        <v>59433.54</v>
      </c>
      <c r="D9" s="72">
        <f t="shared" si="0"/>
        <v>9.1631124493086746E-2</v>
      </c>
      <c r="E9" s="61">
        <v>1</v>
      </c>
      <c r="F9" s="92">
        <v>186</v>
      </c>
      <c r="G9" s="78" t="s">
        <v>95</v>
      </c>
      <c r="H9" s="79"/>
      <c r="I9" s="79">
        <v>36000</v>
      </c>
      <c r="J9" s="80"/>
      <c r="K9" s="63">
        <v>226</v>
      </c>
    </row>
    <row r="10" spans="1:13" ht="14.25" x14ac:dyDescent="0.45">
      <c r="A10" s="73" t="s">
        <v>111</v>
      </c>
      <c r="B10" s="75">
        <v>65344.31</v>
      </c>
      <c r="C10" s="75">
        <v>71330.5</v>
      </c>
      <c r="D10" s="72">
        <f t="shared" si="0"/>
        <v>9.1609965733818299E-2</v>
      </c>
      <c r="E10" s="61">
        <v>1</v>
      </c>
      <c r="F10" s="92">
        <v>186</v>
      </c>
      <c r="G10" s="76" t="s">
        <v>36</v>
      </c>
      <c r="H10" s="75">
        <v>50000</v>
      </c>
      <c r="I10" s="75">
        <v>56000</v>
      </c>
      <c r="J10" s="80">
        <f>I10/H10-1</f>
        <v>0.12000000000000011</v>
      </c>
      <c r="K10" s="64">
        <v>205</v>
      </c>
    </row>
    <row r="11" spans="1:13" ht="14.25" x14ac:dyDescent="0.45">
      <c r="A11" s="76" t="s">
        <v>112</v>
      </c>
      <c r="B11" s="75">
        <v>76383.66</v>
      </c>
      <c r="C11" s="75">
        <v>83359.17</v>
      </c>
      <c r="D11" s="72">
        <f t="shared" si="0"/>
        <v>9.13220183479031E-2</v>
      </c>
      <c r="E11" s="61">
        <v>1</v>
      </c>
      <c r="F11" s="92">
        <v>186</v>
      </c>
      <c r="G11" s="76" t="s">
        <v>116</v>
      </c>
      <c r="H11" s="75">
        <v>38720</v>
      </c>
      <c r="I11" s="75">
        <v>40268.800000000003</v>
      </c>
      <c r="J11" s="80">
        <f>I11/H11-1</f>
        <v>4.0000000000000036E-2</v>
      </c>
      <c r="K11" s="63">
        <v>220</v>
      </c>
      <c r="L11" s="42"/>
    </row>
    <row r="12" spans="1:13" ht="14.65" thickBot="1" x14ac:dyDescent="0.5">
      <c r="A12" s="73" t="s">
        <v>113</v>
      </c>
      <c r="B12" s="75">
        <v>70505.679999999993</v>
      </c>
      <c r="C12" s="75">
        <f>B12*1.04</f>
        <v>73325.907200000001</v>
      </c>
      <c r="D12" s="72">
        <f t="shared" si="0"/>
        <v>4.0000000000000036E-2</v>
      </c>
      <c r="E12" s="61">
        <v>1</v>
      </c>
      <c r="F12" s="92">
        <v>186</v>
      </c>
      <c r="L12" s="27"/>
    </row>
    <row r="13" spans="1:13" ht="14.25" x14ac:dyDescent="0.45">
      <c r="A13" s="76" t="s">
        <v>114</v>
      </c>
      <c r="B13" s="75">
        <v>54494.98</v>
      </c>
      <c r="C13" s="91">
        <v>70957</v>
      </c>
      <c r="D13" s="72">
        <f t="shared" si="0"/>
        <v>0.30208323775878054</v>
      </c>
      <c r="E13" s="61">
        <v>1</v>
      </c>
      <c r="F13" s="92">
        <v>186</v>
      </c>
      <c r="G13" s="83" t="s">
        <v>37</v>
      </c>
      <c r="H13" s="83" t="s">
        <v>37</v>
      </c>
      <c r="I13" s="41" t="s">
        <v>30</v>
      </c>
      <c r="J13" s="77" t="s">
        <v>31</v>
      </c>
    </row>
    <row r="14" spans="1:13" ht="14.25" x14ac:dyDescent="0.45">
      <c r="A14" s="76" t="s">
        <v>115</v>
      </c>
      <c r="B14" s="75">
        <v>66139.59</v>
      </c>
      <c r="C14" s="91">
        <v>82771</v>
      </c>
      <c r="D14" s="72">
        <f t="shared" si="0"/>
        <v>0.25145922434656764</v>
      </c>
      <c r="E14" s="61">
        <v>1</v>
      </c>
      <c r="F14" s="92">
        <v>186</v>
      </c>
      <c r="G14" s="73" t="s">
        <v>38</v>
      </c>
      <c r="H14" s="75">
        <v>130000</v>
      </c>
      <c r="I14" s="75">
        <v>135200</v>
      </c>
      <c r="J14" s="80">
        <f>I14/H14-1</f>
        <v>4.0000000000000036E-2</v>
      </c>
    </row>
    <row r="15" spans="1:13" ht="14.25" x14ac:dyDescent="0.45">
      <c r="A15" s="73" t="s">
        <v>117</v>
      </c>
      <c r="B15" s="75">
        <v>67650.31</v>
      </c>
      <c r="C15" s="75">
        <v>71370.710000000006</v>
      </c>
      <c r="D15" s="72">
        <f t="shared" si="0"/>
        <v>5.499457430424215E-2</v>
      </c>
      <c r="E15" s="61">
        <v>1</v>
      </c>
      <c r="F15" s="92">
        <v>186</v>
      </c>
      <c r="G15" s="73" t="s">
        <v>99</v>
      </c>
      <c r="H15" s="75">
        <v>92800</v>
      </c>
      <c r="I15" s="75">
        <v>102002</v>
      </c>
      <c r="J15" s="80">
        <f>I15/H15-1</f>
        <v>9.9159482758620632E-2</v>
      </c>
      <c r="L15" s="42"/>
    </row>
    <row r="16" spans="1:13" ht="14.25" x14ac:dyDescent="0.45">
      <c r="A16" s="73" t="s">
        <v>118</v>
      </c>
      <c r="B16" s="75">
        <v>56009.19</v>
      </c>
      <c r="C16" s="75">
        <v>59453.64</v>
      </c>
      <c r="D16" s="72">
        <f t="shared" si="0"/>
        <v>6.1497943462492488E-2</v>
      </c>
      <c r="E16" s="61">
        <v>1</v>
      </c>
      <c r="F16" s="92">
        <v>186</v>
      </c>
      <c r="G16" s="78" t="s">
        <v>52</v>
      </c>
      <c r="H16" s="79">
        <v>86120</v>
      </c>
      <c r="I16" s="79">
        <v>68800</v>
      </c>
      <c r="J16" s="84"/>
      <c r="L16" s="42"/>
    </row>
    <row r="17" spans="1:13" ht="14.65" thickBot="1" x14ac:dyDescent="0.5">
      <c r="A17" s="76" t="s">
        <v>122</v>
      </c>
      <c r="B17" s="75">
        <v>82274.399999999994</v>
      </c>
      <c r="C17" s="75">
        <v>87297.81</v>
      </c>
      <c r="D17" s="72">
        <f t="shared" si="0"/>
        <v>6.1056780724016324E-2</v>
      </c>
      <c r="E17" s="61">
        <v>1</v>
      </c>
      <c r="F17" s="94">
        <v>195</v>
      </c>
    </row>
    <row r="18" spans="1:13" ht="13.15" x14ac:dyDescent="0.4">
      <c r="A18" s="90" t="s">
        <v>125</v>
      </c>
      <c r="B18" s="58">
        <v>65354.37</v>
      </c>
      <c r="C18" s="59">
        <v>82751</v>
      </c>
      <c r="D18" s="62"/>
      <c r="E18" s="61">
        <v>1</v>
      </c>
      <c r="F18" s="93">
        <v>186</v>
      </c>
      <c r="G18" s="41" t="s">
        <v>42</v>
      </c>
      <c r="H18" s="41" t="s">
        <v>42</v>
      </c>
      <c r="I18" s="41" t="s">
        <v>30</v>
      </c>
      <c r="J18" s="77" t="s">
        <v>31</v>
      </c>
    </row>
    <row r="19" spans="1:13" x14ac:dyDescent="0.35">
      <c r="G19" s="85" t="s">
        <v>44</v>
      </c>
      <c r="H19" s="75">
        <v>84464.3</v>
      </c>
      <c r="I19" s="75">
        <f>H19*1.04</f>
        <v>87842.872000000003</v>
      </c>
      <c r="J19" s="80">
        <f>I19/H19-1</f>
        <v>4.0000000000000036E-2</v>
      </c>
      <c r="K19" s="63">
        <v>195</v>
      </c>
      <c r="L19" s="42"/>
    </row>
    <row r="20" spans="1:13" ht="13.15" thickBot="1" x14ac:dyDescent="0.4">
      <c r="A20" s="33" t="s">
        <v>39</v>
      </c>
      <c r="B20" s="43"/>
      <c r="C20" s="43">
        <v>12000</v>
      </c>
      <c r="D20" s="47"/>
      <c r="E20" s="44" t="s">
        <v>40</v>
      </c>
      <c r="L20" s="42"/>
      <c r="M20" s="30"/>
    </row>
    <row r="21" spans="1:13" ht="13.15" x14ac:dyDescent="0.4">
      <c r="A21" s="45"/>
      <c r="B21" s="43"/>
      <c r="C21" s="43"/>
      <c r="D21" s="47"/>
      <c r="E21" s="44" t="s">
        <v>41</v>
      </c>
      <c r="G21" s="41" t="s">
        <v>119</v>
      </c>
      <c r="H21" s="41" t="s">
        <v>120</v>
      </c>
      <c r="I21" s="41" t="s">
        <v>30</v>
      </c>
      <c r="J21" s="77" t="s">
        <v>31</v>
      </c>
      <c r="L21" s="42"/>
      <c r="M21" s="30"/>
    </row>
    <row r="22" spans="1:13" ht="14.25" x14ac:dyDescent="0.45">
      <c r="A22" s="33" t="s">
        <v>43</v>
      </c>
      <c r="B22" s="43"/>
      <c r="C22" s="43">
        <v>8000</v>
      </c>
      <c r="D22" s="48"/>
      <c r="E22" s="33" t="s">
        <v>43</v>
      </c>
      <c r="G22" s="76" t="s">
        <v>121</v>
      </c>
      <c r="H22" s="75">
        <v>86854.1</v>
      </c>
      <c r="I22" s="75">
        <v>90328.26</v>
      </c>
      <c r="J22" s="86">
        <v>0.04</v>
      </c>
      <c r="K22" s="63">
        <v>195</v>
      </c>
      <c r="M22" s="30"/>
    </row>
    <row r="23" spans="1:13" x14ac:dyDescent="0.35">
      <c r="A23" s="45"/>
      <c r="B23" s="43"/>
      <c r="C23" s="43"/>
      <c r="D23" s="48"/>
      <c r="E23" s="45"/>
      <c r="G23" s="27"/>
      <c r="J23" s="49"/>
      <c r="M23" s="30"/>
    </row>
    <row r="24" spans="1:13" ht="13.15" thickBot="1" x14ac:dyDescent="0.4">
      <c r="A24" s="46"/>
      <c r="B24" s="43"/>
      <c r="C24" s="43"/>
      <c r="D24" s="48"/>
      <c r="E24" s="46"/>
      <c r="G24" s="27"/>
      <c r="H24" s="37"/>
      <c r="I24" s="37"/>
      <c r="J24" s="50"/>
      <c r="L24" s="17"/>
      <c r="M24" s="30"/>
    </row>
    <row r="25" spans="1:13" ht="65.650000000000006" x14ac:dyDescent="0.4">
      <c r="A25" s="45"/>
      <c r="B25" s="43"/>
      <c r="C25" s="43"/>
      <c r="D25" s="48"/>
      <c r="E25" s="45"/>
      <c r="G25" s="87" t="s">
        <v>110</v>
      </c>
      <c r="H25" s="87" t="s">
        <v>110</v>
      </c>
      <c r="I25" s="87" t="s">
        <v>30</v>
      </c>
      <c r="J25" s="77" t="s">
        <v>31</v>
      </c>
      <c r="L25" s="27"/>
    </row>
    <row r="26" spans="1:13" ht="14.25" x14ac:dyDescent="0.45">
      <c r="A26" s="33" t="s">
        <v>45</v>
      </c>
      <c r="B26" s="43"/>
      <c r="C26" s="43">
        <v>30000</v>
      </c>
      <c r="D26" s="48"/>
      <c r="E26" s="33" t="s">
        <v>45</v>
      </c>
      <c r="G26" s="73" t="s">
        <v>109</v>
      </c>
      <c r="H26" s="75">
        <v>82500</v>
      </c>
      <c r="I26" s="75">
        <v>85800</v>
      </c>
      <c r="J26" s="80">
        <f>I26/H26-1</f>
        <v>4.0000000000000036E-2</v>
      </c>
      <c r="K26" s="63">
        <v>195</v>
      </c>
    </row>
    <row r="27" spans="1:13" ht="13.5" thickBot="1" x14ac:dyDescent="0.45">
      <c r="A27" s="45"/>
      <c r="B27" s="43"/>
      <c r="C27" s="43"/>
      <c r="D27" s="48"/>
      <c r="E27" s="45"/>
      <c r="G27" s="1"/>
      <c r="H27" s="1"/>
      <c r="I27" s="1"/>
      <c r="J27" s="51"/>
      <c r="L27" s="17"/>
    </row>
    <row r="28" spans="1:13" ht="38.65" x14ac:dyDescent="0.4">
      <c r="A28" s="33" t="s">
        <v>46</v>
      </c>
      <c r="B28" s="43"/>
      <c r="C28" s="43">
        <v>5000</v>
      </c>
      <c r="D28" s="48"/>
      <c r="E28" s="33" t="s">
        <v>46</v>
      </c>
      <c r="G28" s="88" t="s">
        <v>47</v>
      </c>
      <c r="H28" s="88" t="s">
        <v>47</v>
      </c>
      <c r="I28" s="87" t="s">
        <v>30</v>
      </c>
      <c r="J28" s="77" t="s">
        <v>31</v>
      </c>
      <c r="K28" s="65"/>
      <c r="L28" s="27"/>
    </row>
    <row r="29" spans="1:13" ht="14.25" x14ac:dyDescent="0.45">
      <c r="A29" s="45"/>
      <c r="B29" s="43"/>
      <c r="C29" s="43"/>
      <c r="D29" s="48"/>
      <c r="E29" s="45"/>
      <c r="G29" s="76" t="s">
        <v>123</v>
      </c>
      <c r="H29" s="75">
        <v>55000</v>
      </c>
      <c r="I29" s="75">
        <v>57200</v>
      </c>
      <c r="J29" s="89">
        <f>I29/H29-1</f>
        <v>4.0000000000000036E-2</v>
      </c>
      <c r="K29" s="65">
        <v>201</v>
      </c>
    </row>
    <row r="30" spans="1:13" ht="13.15" x14ac:dyDescent="0.4">
      <c r="A30" s="33" t="s">
        <v>48</v>
      </c>
      <c r="B30" s="43"/>
      <c r="C30" s="43">
        <v>20000</v>
      </c>
      <c r="D30" s="48"/>
      <c r="E30" s="66" t="s">
        <v>124</v>
      </c>
      <c r="G30" s="1"/>
      <c r="H30" s="1"/>
      <c r="I30" s="1"/>
      <c r="J30" s="51"/>
    </row>
    <row r="31" spans="1:13" x14ac:dyDescent="0.35">
      <c r="A31" s="45"/>
      <c r="B31" s="43"/>
      <c r="C31" s="43"/>
      <c r="D31" s="48"/>
      <c r="E31" s="45"/>
    </row>
    <row r="32" spans="1:13" x14ac:dyDescent="0.35">
      <c r="A32" s="33" t="s">
        <v>49</v>
      </c>
      <c r="B32" s="43"/>
      <c r="C32" s="43">
        <v>15000</v>
      </c>
      <c r="D32" s="48"/>
      <c r="E32" s="33" t="s">
        <v>50</v>
      </c>
      <c r="G32" s="17" t="s">
        <v>51</v>
      </c>
      <c r="H32" s="31"/>
      <c r="I32" s="31">
        <f>SUM(I1:I30,C1:C32)</f>
        <v>2224777.0619999999</v>
      </c>
      <c r="J32" s="52"/>
    </row>
  </sheetData>
  <phoneticPr fontId="6" type="noConversion"/>
  <pageMargins left="0.5" right="0.5" top="1" bottom="1" header="0.5" footer="0.5"/>
  <pageSetup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8"/>
  <sheetViews>
    <sheetView workbookViewId="0">
      <selection activeCell="B34" sqref="B34"/>
    </sheetView>
  </sheetViews>
  <sheetFormatPr defaultRowHeight="12.75" x14ac:dyDescent="0.35"/>
  <cols>
    <col min="1" max="1" width="21" customWidth="1"/>
    <col min="2" max="2" width="11.73046875" style="6" bestFit="1" customWidth="1"/>
    <col min="3" max="3" width="43.1328125" bestFit="1" customWidth="1"/>
  </cols>
  <sheetData>
    <row r="1" spans="1:3" x14ac:dyDescent="0.35">
      <c r="A1" s="27" t="s">
        <v>53</v>
      </c>
      <c r="B1" s="55">
        <v>36600</v>
      </c>
    </row>
    <row r="2" spans="1:3" x14ac:dyDescent="0.35">
      <c r="A2" s="27" t="s">
        <v>54</v>
      </c>
      <c r="B2" s="29">
        <v>600</v>
      </c>
    </row>
    <row r="3" spans="1:3" x14ac:dyDescent="0.35">
      <c r="A3" s="27" t="s">
        <v>55</v>
      </c>
      <c r="B3" s="55">
        <v>1200</v>
      </c>
    </row>
    <row r="4" spans="1:3" x14ac:dyDescent="0.35">
      <c r="A4" s="53" t="s">
        <v>56</v>
      </c>
      <c r="B4" s="54">
        <v>60000</v>
      </c>
      <c r="C4" s="57" t="s">
        <v>90</v>
      </c>
    </row>
    <row r="5" spans="1:3" x14ac:dyDescent="0.35">
      <c r="A5" s="27" t="s">
        <v>57</v>
      </c>
      <c r="B5" s="55">
        <v>3000</v>
      </c>
      <c r="C5" s="27"/>
    </row>
    <row r="6" spans="1:3" x14ac:dyDescent="0.35">
      <c r="A6" s="27" t="s">
        <v>58</v>
      </c>
      <c r="B6" s="55">
        <v>15000</v>
      </c>
    </row>
    <row r="7" spans="1:3" x14ac:dyDescent="0.35">
      <c r="A7" s="27" t="s">
        <v>59</v>
      </c>
      <c r="B7" s="55">
        <v>15000</v>
      </c>
    </row>
    <row r="8" spans="1:3" x14ac:dyDescent="0.35">
      <c r="A8" s="53" t="s">
        <v>60</v>
      </c>
      <c r="B8" s="54">
        <v>10000</v>
      </c>
      <c r="C8" s="57" t="s">
        <v>90</v>
      </c>
    </row>
    <row r="9" spans="1:3" x14ac:dyDescent="0.35">
      <c r="A9" s="27" t="s">
        <v>61</v>
      </c>
      <c r="B9" s="55">
        <v>4500</v>
      </c>
      <c r="C9" s="27"/>
    </row>
    <row r="10" spans="1:3" x14ac:dyDescent="0.35">
      <c r="A10" s="56" t="s">
        <v>88</v>
      </c>
      <c r="B10" s="55">
        <v>3500</v>
      </c>
      <c r="C10" s="27"/>
    </row>
    <row r="11" spans="1:3" x14ac:dyDescent="0.35">
      <c r="A11" s="56" t="s">
        <v>96</v>
      </c>
      <c r="B11" s="55">
        <v>63000</v>
      </c>
      <c r="C11" s="27"/>
    </row>
    <row r="12" spans="1:3" x14ac:dyDescent="0.35">
      <c r="A12" s="56" t="s">
        <v>87</v>
      </c>
      <c r="B12" s="55">
        <v>25000</v>
      </c>
      <c r="C12" s="27"/>
    </row>
    <row r="13" spans="1:3" x14ac:dyDescent="0.35">
      <c r="A13" s="56" t="s">
        <v>89</v>
      </c>
      <c r="B13" s="55">
        <v>3500</v>
      </c>
      <c r="C13" s="27"/>
    </row>
    <row r="14" spans="1:3" x14ac:dyDescent="0.35">
      <c r="A14" s="27" t="s">
        <v>84</v>
      </c>
      <c r="B14" s="55">
        <v>1500</v>
      </c>
    </row>
    <row r="15" spans="1:3" x14ac:dyDescent="0.35">
      <c r="A15" s="27" t="s">
        <v>62</v>
      </c>
      <c r="B15" s="29">
        <v>0</v>
      </c>
      <c r="C15" s="27"/>
    </row>
    <row r="16" spans="1:3" x14ac:dyDescent="0.35">
      <c r="A16" s="27" t="s">
        <v>63</v>
      </c>
      <c r="B16" s="55">
        <v>23000</v>
      </c>
    </row>
    <row r="17" spans="1:3" x14ac:dyDescent="0.35">
      <c r="A17" s="27" t="s">
        <v>64</v>
      </c>
      <c r="B17" s="29">
        <v>4000</v>
      </c>
    </row>
    <row r="18" spans="1:3" x14ac:dyDescent="0.35">
      <c r="A18" s="56" t="s">
        <v>91</v>
      </c>
      <c r="B18" s="29">
        <v>2500</v>
      </c>
    </row>
    <row r="19" spans="1:3" x14ac:dyDescent="0.35">
      <c r="A19" s="56" t="s">
        <v>93</v>
      </c>
      <c r="B19" s="29">
        <v>2500</v>
      </c>
    </row>
    <row r="20" spans="1:3" x14ac:dyDescent="0.35">
      <c r="A20" s="56" t="s">
        <v>92</v>
      </c>
      <c r="B20" s="29">
        <v>2000</v>
      </c>
    </row>
    <row r="21" spans="1:3" x14ac:dyDescent="0.35">
      <c r="A21" s="53" t="s">
        <v>65</v>
      </c>
      <c r="B21" s="54">
        <v>1200</v>
      </c>
      <c r="C21" s="57" t="s">
        <v>90</v>
      </c>
    </row>
    <row r="22" spans="1:3" x14ac:dyDescent="0.35">
      <c r="A22" s="27" t="s">
        <v>66</v>
      </c>
      <c r="B22" s="55">
        <v>6000</v>
      </c>
    </row>
    <row r="23" spans="1:3" x14ac:dyDescent="0.35">
      <c r="A23" s="53" t="s">
        <v>67</v>
      </c>
      <c r="B23" s="54">
        <v>4000</v>
      </c>
      <c r="C23" s="57" t="s">
        <v>90</v>
      </c>
    </row>
    <row r="24" spans="1:3" x14ac:dyDescent="0.35">
      <c r="A24" s="27" t="s">
        <v>68</v>
      </c>
      <c r="B24" s="55">
        <v>35000</v>
      </c>
    </row>
    <row r="25" spans="1:3" x14ac:dyDescent="0.35">
      <c r="A25" s="27" t="s">
        <v>69</v>
      </c>
      <c r="B25" s="55">
        <v>10000</v>
      </c>
    </row>
    <row r="26" spans="1:3" x14ac:dyDescent="0.35">
      <c r="A26" s="27" t="s">
        <v>70</v>
      </c>
      <c r="B26" s="55">
        <v>6000</v>
      </c>
    </row>
    <row r="27" spans="1:3" x14ac:dyDescent="0.35">
      <c r="A27" s="27" t="s">
        <v>71</v>
      </c>
      <c r="B27" s="55">
        <v>30000</v>
      </c>
    </row>
    <row r="28" spans="1:3" x14ac:dyDescent="0.35">
      <c r="A28" s="56" t="s">
        <v>85</v>
      </c>
      <c r="B28" s="55">
        <v>10000</v>
      </c>
    </row>
    <row r="29" spans="1:3" x14ac:dyDescent="0.35">
      <c r="A29" s="56" t="s">
        <v>86</v>
      </c>
      <c r="B29" s="55">
        <v>1500</v>
      </c>
    </row>
    <row r="30" spans="1:3" x14ac:dyDescent="0.35">
      <c r="A30" s="27" t="s">
        <v>72</v>
      </c>
      <c r="B30" s="55">
        <v>5500</v>
      </c>
    </row>
    <row r="31" spans="1:3" x14ac:dyDescent="0.35">
      <c r="A31" s="53" t="s">
        <v>73</v>
      </c>
      <c r="B31" s="54">
        <v>3000</v>
      </c>
      <c r="C31" s="57" t="s">
        <v>90</v>
      </c>
    </row>
    <row r="32" spans="1:3" x14ac:dyDescent="0.35">
      <c r="A32" s="27" t="s">
        <v>74</v>
      </c>
      <c r="B32" s="55">
        <v>6000</v>
      </c>
      <c r="C32" s="27" t="s">
        <v>75</v>
      </c>
    </row>
    <row r="33" spans="1:2" x14ac:dyDescent="0.35">
      <c r="A33" s="27" t="s">
        <v>76</v>
      </c>
      <c r="B33" s="55">
        <v>75000</v>
      </c>
    </row>
    <row r="34" spans="1:2" x14ac:dyDescent="0.35">
      <c r="A34" s="27" t="s">
        <v>77</v>
      </c>
      <c r="B34" s="55">
        <v>10000</v>
      </c>
    </row>
    <row r="35" spans="1:2" x14ac:dyDescent="0.35">
      <c r="A35" s="27" t="s">
        <v>78</v>
      </c>
      <c r="B35" s="55">
        <v>5000</v>
      </c>
    </row>
    <row r="36" spans="1:2" x14ac:dyDescent="0.35">
      <c r="A36" s="27" t="s">
        <v>79</v>
      </c>
      <c r="B36" s="55">
        <v>5000</v>
      </c>
    </row>
    <row r="37" spans="1:2" x14ac:dyDescent="0.35">
      <c r="A37" s="27" t="s">
        <v>80</v>
      </c>
      <c r="B37" s="55">
        <v>2500</v>
      </c>
    </row>
    <row r="38" spans="1:2" ht="13.15" x14ac:dyDescent="0.4">
      <c r="A38" s="1"/>
      <c r="B38" s="14">
        <f>SUM(B1:B37)</f>
        <v>492100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2025-2026 Summary</vt:lpstr>
      <vt:lpstr>Salaries</vt:lpstr>
      <vt:lpstr>Contracted Services</vt:lpstr>
    </vt:vector>
  </TitlesOfParts>
  <Manager/>
  <Company>NACC Charter 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Authorized Customer</dc:creator>
  <cp:keywords/>
  <dc:description/>
  <cp:lastModifiedBy>RHONDA CORDOVA</cp:lastModifiedBy>
  <cp:revision/>
  <dcterms:created xsi:type="dcterms:W3CDTF">2009-04-23T18:38:42Z</dcterms:created>
  <dcterms:modified xsi:type="dcterms:W3CDTF">2025-04-13T22:54:26Z</dcterms:modified>
  <cp:category/>
  <cp:contentStatus/>
</cp:coreProperties>
</file>